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deelde drives\Projecten\Uitvaartverzekering.nl\5. Nieuws &amp; dossiers\2. Kennisdossiers\Onderzoek UV\"/>
    </mc:Choice>
  </mc:AlternateContent>
  <xr:revisionPtr revIDLastSave="0" documentId="13_ncr:1_{4BC8AE58-0B2A-41F2-9A5D-7D03412FEFD3}" xr6:coauthVersionLast="47" xr6:coauthVersionMax="47" xr10:uidLastSave="{00000000-0000-0000-0000-000000000000}"/>
  <workbookProtection workbookAlgorithmName="SHA-512" workbookHashValue="KbH83Z5LIOxecQT3rXENwsIqOvZN+y/VAb1vo63RUZSfdbWqIRL5olBleNNbL+9tiTDRc38gFDikRoqqww11vA==" workbookSaltValue="kvfJkXpohssWVN3XKST9Zg==" workbookSpinCount="100000" lockStructure="1"/>
  <bookViews>
    <workbookView xWindow="28680" yWindow="-120" windowWidth="29040" windowHeight="15840" xr2:uid="{DDFE610A-4A65-4E4E-8651-494A7EC8FC51}"/>
  </bookViews>
  <sheets>
    <sheet name="Alle resultate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8" i="1"/>
  <c r="D17" i="1" l="1"/>
  <c r="G17" i="1" s="1"/>
  <c r="D20" i="1"/>
  <c r="G15" i="1"/>
  <c r="G16" i="1"/>
  <c r="G14" i="1"/>
  <c r="G25" i="1"/>
  <c r="G26" i="1"/>
  <c r="G3" i="1"/>
  <c r="G7" i="1"/>
  <c r="G4" i="1"/>
  <c r="G8" i="1"/>
  <c r="G10" i="1"/>
  <c r="G5" i="1"/>
  <c r="G6" i="1" l="1"/>
  <c r="G9" i="1"/>
  <c r="G19" i="1" l="1"/>
  <c r="G32" i="1" l="1"/>
  <c r="G18" i="1" l="1"/>
  <c r="G20" i="1" l="1"/>
</calcChain>
</file>

<file path=xl/sharedStrings.xml><?xml version="1.0" encoding="utf-8"?>
<sst xmlns="http://schemas.openxmlformats.org/spreadsheetml/2006/main" count="212" uniqueCount="79">
  <si>
    <t>Uitvaartverzekeraar</t>
  </si>
  <si>
    <t>Premie per maand</t>
  </si>
  <si>
    <t>Looptijden mogelijk</t>
  </si>
  <si>
    <t>DELA</t>
  </si>
  <si>
    <t>in Geld</t>
  </si>
  <si>
    <t>Kapitaalverzekeringen</t>
  </si>
  <si>
    <t>Looptijd</t>
  </si>
  <si>
    <t>Tot 65 jaar</t>
  </si>
  <si>
    <t>Ja</t>
  </si>
  <si>
    <t>Nee</t>
  </si>
  <si>
    <t>Kinderen std. meeverzekerd</t>
  </si>
  <si>
    <t>Tot 85 jaar</t>
  </si>
  <si>
    <t>30 jaar, tot 80 jaar</t>
  </si>
  <si>
    <t>Ardanta</t>
  </si>
  <si>
    <t>30 jaar</t>
  </si>
  <si>
    <t>Tot 80 jaar</t>
  </si>
  <si>
    <t>Ja, optioneel</t>
  </si>
  <si>
    <t>Uitvaartkapitaalverzekering</t>
  </si>
  <si>
    <t xml:space="preserve">Twenthe </t>
  </si>
  <si>
    <t>Naam polis</t>
  </si>
  <si>
    <t>Geld Garant Uitvaartplan</t>
  </si>
  <si>
    <t>De Laatste Eer Assen</t>
  </si>
  <si>
    <t>Basis + aanvullend</t>
  </si>
  <si>
    <t>EABN</t>
  </si>
  <si>
    <t>Levenslang</t>
  </si>
  <si>
    <t>Levenslang, tot 65 jaar</t>
  </si>
  <si>
    <t>Uitvaartverzekering</t>
  </si>
  <si>
    <t>Verzekerd bedrag</t>
  </si>
  <si>
    <t>in diensten Flexibel</t>
  </si>
  <si>
    <t>€ 6.000 vrij besteedbaar</t>
  </si>
  <si>
    <t>Monuta</t>
  </si>
  <si>
    <t>Ja, tot 18 jaar</t>
  </si>
  <si>
    <t>Keuzevrijheid</t>
  </si>
  <si>
    <t>Ja, volledig</t>
  </si>
  <si>
    <t>Ja, deels*</t>
  </si>
  <si>
    <t>Ja, voor 25%</t>
  </si>
  <si>
    <t>Ja, voor 75%</t>
  </si>
  <si>
    <t>Combinatie</t>
  </si>
  <si>
    <t>Lifetri</t>
  </si>
  <si>
    <t>Natura</t>
  </si>
  <si>
    <t>Dle uitvaartverzekering</t>
  </si>
  <si>
    <t>Regulier</t>
  </si>
  <si>
    <t>10, 20, 30 jaar, tot 65 jaar, levenslang</t>
  </si>
  <si>
    <t xml:space="preserve">Winstdeling </t>
  </si>
  <si>
    <t>Eenmalige kosten*</t>
  </si>
  <si>
    <t>Waardevast?***</t>
  </si>
  <si>
    <t>Natura-sommenverzekeringen</t>
  </si>
  <si>
    <t>Combinatieverzekeringen</t>
  </si>
  <si>
    <t>Beperkt</t>
  </si>
  <si>
    <t>*Bij veel verzekereaars zijn de eenmalige kosten (deels) verwerkt in de premie</t>
  </si>
  <si>
    <t>10, 15, 20, 25, 30, 40 jaar, tot 65 jaar, tot 81 jaar, levenslang</t>
  </si>
  <si>
    <t>30 jaar, tot 65 jaar, levenslang</t>
  </si>
  <si>
    <t>€ 2.500 extra uitkering bij ongeval</t>
  </si>
  <si>
    <t>GUV</t>
  </si>
  <si>
    <t>Vrije Keuze Polis</t>
  </si>
  <si>
    <t>30 jaar, tot 85 jaar</t>
  </si>
  <si>
    <t>Naturaverzekeringen</t>
  </si>
  <si>
    <t>Totale kosten**</t>
  </si>
  <si>
    <t>Waarde verzekering</t>
  </si>
  <si>
    <t>Extra</t>
  </si>
  <si>
    <t>€ 2.000 vrij besteedbaar, winstdeling</t>
  </si>
  <si>
    <t>Profiel</t>
  </si>
  <si>
    <t>Peildatum en datum afsluiten: 01-07-2021 en alleen verzekeringen waarbij de premie online (en zonder tussenkomst van een adviseur) te berekenen is</t>
  </si>
  <si>
    <t>Verzekerde leeft na afsluiten verzekering precies 50 jaar</t>
  </si>
  <si>
    <t>Geboortedatum 01-01-1991, niet-roker, geen onderliggende aandoeningen</t>
  </si>
  <si>
    <t>***Verzekeraars hebben hun eigen manier om de verzekering waardevast te houden door middel van indexatie. Bij sommige verzekeraars is de indexatie optioneel</t>
  </si>
  <si>
    <t>Randvoorwaarden / opmerkingen</t>
  </si>
  <si>
    <t>Waardevast****</t>
  </si>
  <si>
    <t>Looptijd**</t>
  </si>
  <si>
    <t>Totale kosten***</t>
  </si>
  <si>
    <t>Klaverblad</t>
  </si>
  <si>
    <t>tot 80 jaar</t>
  </si>
  <si>
    <r>
      <t xml:space="preserve">***Er wordt aangenomen dat er </t>
    </r>
    <r>
      <rPr>
        <b/>
        <sz val="11"/>
        <color theme="1"/>
        <rFont val="Arial"/>
        <family val="2"/>
      </rPr>
      <t>geen</t>
    </r>
    <r>
      <rPr>
        <sz val="11"/>
        <color theme="1"/>
        <rFont val="Arial"/>
        <family val="2"/>
      </rPr>
      <t xml:space="preserve"> waarde-indexering plaats (de dekking en premie blijven dus gelijk gedurende de looptijd); let op: dit wijkt af met de praktijksituatie</t>
    </r>
  </si>
  <si>
    <t>Ja, voor circa 25%</t>
  </si>
  <si>
    <t>Crematie Steenbergen NB via verzorger G. Leeuw</t>
  </si>
  <si>
    <t>Crematie in Utrecht</t>
  </si>
  <si>
    <t>Verzekerd bedrag stijgt door na premielooptijd</t>
  </si>
  <si>
    <t>Ja, deels</t>
  </si>
  <si>
    <t>**Bij looptijd tot 65 jaar is de premielooptijd 34,5 jaar / bij looptijd tot 80 jaar, 85 jaar of levenslang is de premielooptijd 50 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</si>
</sst>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 &quot;€&quot;\ * #,##0.00_ ;_ &quot;€&quot;\ * \-#,##0.00_ ;_ &quot;€&quot;\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2" borderId="0" xfId="0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44" fontId="5" fillId="0" borderId="0" xfId="1" applyFont="1"/>
    <xf numFmtId="44" fontId="5" fillId="0" borderId="0" xfId="0" applyNumberFormat="1" applyFont="1" applyAlignment="1">
      <alignment horizontal="left"/>
    </xf>
    <xf numFmtId="44" fontId="5" fillId="0" borderId="0" xfId="0" applyNumberFormat="1" applyFont="1"/>
    <xf numFmtId="0" fontId="6" fillId="0" borderId="0" xfId="0" applyFont="1"/>
    <xf numFmtId="0" fontId="5" fillId="2" borderId="0" xfId="0" applyFont="1" applyFill="1" applyBorder="1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44" fontId="5" fillId="0" borderId="0" xfId="1" applyNumberFormat="1" applyFont="1" applyAlignment="1">
      <alignment horizontal="left"/>
    </xf>
  </cellXfs>
  <cellStyles count="2">
    <cellStyle name="Standaard" xfId="0" builtinId="0"/>
    <cellStyle name="Valuta" xfId="1" builtinId="4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4" formatCode="_ &quot;€&quot;\ * #,##0.00_ ;_ &quot;€&quot;\ * \-#,##0.00_ ;_ &quot;€&quot;\ * &quot;-&quot;??_ ;_ @_ 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4" formatCode="_ &quot;€&quot;\ * #,##0.00_ ;_ &quot;€&quot;\ * \-#,##0.00_ ;_ &quot;€&quot;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4" formatCode="_ &quot;€&quot;\ * #,##0.00_ ;_ &quot;€&quot;\ * \-#,##0.00_ ;_ &quot;€&quot;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4" formatCode="_ &quot;€&quot;\ * #,##0.00_ ;_ &quot;€&quot;\ * \-#,##0.00_ ;_ &quot;€&quot;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</dxfs>
  <tableStyles count="1" defaultTableStyle="TableStyleMedium2" defaultPivotStyle="PivotStyleLight16">
    <tableStyle name="Tabelstijl 1" pivot="0" count="0" xr9:uid="{25CB6E57-6F7E-4728-AB43-5DAEA731947C}"/>
  </tableStyles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237E246-22D2-48F4-866D-74AC99E6DF61}" name="Tabel2" displayName="Tabel2" ref="A13:L20" totalsRowShown="0" headerRowDxfId="55" dataDxfId="54">
  <autoFilter ref="A13:L20" xr:uid="{AA1F987A-8DEC-4280-974C-D123EA25F73A}"/>
  <sortState xmlns:xlrd2="http://schemas.microsoft.com/office/spreadsheetml/2017/richdata2" ref="A14:L20">
    <sortCondition ref="G13:G20"/>
  </sortState>
  <tableColumns count="12">
    <tableColumn id="1" xr3:uid="{CA291F0F-9867-4FDC-A504-210DB795915E}" name="Uitvaartverzekeraar" dataDxfId="53"/>
    <tableColumn id="2" xr3:uid="{87A25B0C-2AEA-4C9E-9F0D-4A7FA035A6D0}" name="Naam polis" dataDxfId="52"/>
    <tableColumn id="3" xr3:uid="{D92680D2-3A7F-49E4-95A7-7FD4F30BEA9D}" name="Waarde verzekering" dataDxfId="51" dataCellStyle="Valuta"/>
    <tableColumn id="4" xr3:uid="{7425C6F9-3BAA-48A1-B477-5A056EF5076C}" name="Premie per maand" dataDxfId="50" dataCellStyle="Valuta"/>
    <tableColumn id="5" xr3:uid="{2B42B12F-5095-4C09-88A0-4C2707F8A615}" name="Eenmalige kosten*" dataDxfId="49" dataCellStyle="Valuta"/>
    <tableColumn id="6" xr3:uid="{F63B0C08-B901-4A60-9638-F6020A0AFF86}" name="Looptijd" dataDxfId="48"/>
    <tableColumn id="7" xr3:uid="{443924DB-93AC-484C-AE7E-01882F53C386}" name="Totale kosten**" dataDxfId="47"/>
    <tableColumn id="8" xr3:uid="{9607ABE5-0B1D-428A-833E-B2BEABB0F06F}" name="Kinderen std. meeverzekerd" dataDxfId="46"/>
    <tableColumn id="9" xr3:uid="{BAC3D4C4-3FDC-4279-A7EC-E1866100C1AB}" name="Waardevast?***" dataDxfId="45"/>
    <tableColumn id="10" xr3:uid="{5D3C3CE8-1D6F-4F88-9DFD-B087091D5745}" name="Keuzevrijheid" dataDxfId="44"/>
    <tableColumn id="11" xr3:uid="{E4DF912A-68F9-4A6A-A30D-C21831D14EB3}" name="Looptijden mogelijk" dataDxfId="43"/>
    <tableColumn id="12" xr3:uid="{41849966-FF36-48D5-96E2-06198B71462C}" name="Extra" dataDxfId="42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C2DD834-8796-4421-B8F8-1FA9FB708BB5}" name="Tabel7" displayName="Tabel7" ref="A31:L32" totalsRowShown="0" headerRowDxfId="41" dataDxfId="40">
  <autoFilter ref="A31:L32" xr:uid="{A2541484-6512-439C-B992-8E3B5C6209C5}"/>
  <tableColumns count="12">
    <tableColumn id="1" xr3:uid="{40DABC2E-0561-4260-9A68-C2BDF8FBFF00}" name="Uitvaartverzekeraar" dataDxfId="39"/>
    <tableColumn id="2" xr3:uid="{87B29F7E-B649-4ED9-A3BD-192ABD0705AD}" name="Naam polis" dataDxfId="38"/>
    <tableColumn id="3" xr3:uid="{5D2CF4F6-739F-4A0B-BBAC-0979BB3B95C4}" name="Waarde verzekering" dataDxfId="37" dataCellStyle="Valuta"/>
    <tableColumn id="4" xr3:uid="{AF80A1EC-A7D3-4340-AC3A-034B286EC04C}" name="Premie per maand" dataDxfId="36" dataCellStyle="Valuta"/>
    <tableColumn id="5" xr3:uid="{7E358266-B9CF-4782-941F-555A118F27DA}" name="Eenmalige kosten*" dataDxfId="35" dataCellStyle="Valuta"/>
    <tableColumn id="6" xr3:uid="{500B2333-E06C-47ED-9808-ACA8EC0A9AC4}" name="Looptijd" dataDxfId="34"/>
    <tableColumn id="7" xr3:uid="{191613FC-485E-4C72-A29B-B3C383B8C352}" name="Totale kosten**" dataDxfId="33">
      <calculatedColumnFormula>(D32*50*12)+E32</calculatedColumnFormula>
    </tableColumn>
    <tableColumn id="8" xr3:uid="{6FB39905-DD14-4AC0-A245-14EE0244D926}" name="Kinderen std. meeverzekerd" dataDxfId="32"/>
    <tableColumn id="9" xr3:uid="{51650CFE-DF00-473E-9D48-D787971C0D57}" name="Waardevast?***" dataDxfId="31"/>
    <tableColumn id="10" xr3:uid="{9C3BE6D1-42A9-4452-8357-5F88C7051A04}" name="Keuzevrijheid" dataDxfId="30"/>
    <tableColumn id="11" xr3:uid="{F4F1E13C-2EF7-4217-AEC6-E0D69E6AE309}" name="Looptijden mogelijk" dataDxfId="29"/>
    <tableColumn id="12" xr3:uid="{4B5439AB-EE24-4842-BEF9-5BEE02303DAE}" name="Extra" dataDxfId="28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EF93876-9B12-4314-A4D6-04D03FBB9E10}" name="Tabel8" displayName="Tabel8" ref="A24:L28" totalsRowShown="0" headerRowDxfId="27" dataDxfId="26">
  <autoFilter ref="A24:L28" xr:uid="{EFEC4C52-4BF1-4F4C-8866-087B9E66BCCC}"/>
  <sortState xmlns:xlrd2="http://schemas.microsoft.com/office/spreadsheetml/2017/richdata2" ref="A25:L28">
    <sortCondition ref="G24:G28"/>
  </sortState>
  <tableColumns count="12">
    <tableColumn id="1" xr3:uid="{17E06C45-C475-4039-91A2-6E06D9B1D1A2}" name="Uitvaartverzekeraar" dataDxfId="25"/>
    <tableColumn id="2" xr3:uid="{0E60523E-C1F9-4019-BE55-3903953FB177}" name="Naam polis" dataDxfId="24"/>
    <tableColumn id="3" xr3:uid="{1B0C56C9-641A-4773-A718-C3CC7F2FAA01}" name="Waarde verzekering" dataDxfId="23" dataCellStyle="Valuta"/>
    <tableColumn id="4" xr3:uid="{0CBA94CF-D708-49D3-B9A6-6A12621A1485}" name="Premie per maand" dataDxfId="22" dataCellStyle="Valuta"/>
    <tableColumn id="5" xr3:uid="{713426BD-6E5A-4012-B7D2-2F7405C44AA2}" name="Eenmalige kosten*" dataDxfId="21" dataCellStyle="Valuta"/>
    <tableColumn id="6" xr3:uid="{0A28FFE4-5590-4333-9318-87A59B64DC48}" name="Looptijd" dataDxfId="20"/>
    <tableColumn id="7" xr3:uid="{5ADC2BDD-2F8A-43AA-9FCD-63A8DD3064F7}" name="Totale kosten**" dataDxfId="19"/>
    <tableColumn id="8" xr3:uid="{0352C738-F322-4AA1-A04A-2CDCA5F4080E}" name="Kinderen std. meeverzekerd" dataDxfId="18"/>
    <tableColumn id="9" xr3:uid="{802A798C-E48B-42A2-9F02-D59B949E64C3}" name="Waardevast?***" dataDxfId="17"/>
    <tableColumn id="10" xr3:uid="{02233C9F-9B73-4D69-9709-C598F17C30E1}" name="Keuzevrijheid" dataDxfId="16"/>
    <tableColumn id="11" xr3:uid="{C8DD813A-20FC-497C-93D1-0826C036A238}" name="Looptijden mogelijk" dataDxfId="15"/>
    <tableColumn id="12" xr3:uid="{63BFC413-7BDF-44AB-8A49-B2051A0135E3}" name="Extra" dataDxfId="14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B290A97-9261-4D0B-959E-B7827489BBE2}" name="Tabel1" displayName="Tabel1" ref="A2:L10" totalsRowShown="0" headerRowDxfId="13" dataDxfId="12">
  <autoFilter ref="A2:L10" xr:uid="{11EA51D9-171C-4352-B804-4D3F082AC55B}"/>
  <sortState xmlns:xlrd2="http://schemas.microsoft.com/office/spreadsheetml/2017/richdata2" ref="A3:L10">
    <sortCondition ref="G2:G10"/>
  </sortState>
  <tableColumns count="12">
    <tableColumn id="1" xr3:uid="{BA4D3D0B-E15E-47C6-8C20-8A161D1383DB}" name="Uitvaartverzekeraar" dataDxfId="11"/>
    <tableColumn id="2" xr3:uid="{0F727217-83B3-419B-B9B1-E92B02E531FA}" name="Naam polis" dataDxfId="10"/>
    <tableColumn id="3" xr3:uid="{B4571BEE-F667-4127-AC6C-AC8435BAC3DD}" name="Verzekerd bedrag" dataDxfId="9" dataCellStyle="Valuta"/>
    <tableColumn id="4" xr3:uid="{0AE1C374-F7DA-4087-9E0D-F51DFD3406E3}" name="Premie per maand" dataDxfId="8" dataCellStyle="Valuta"/>
    <tableColumn id="5" xr3:uid="{C3255406-0FAA-461C-A724-2DC82CBCEEE2}" name="Eenmalige kosten*" dataDxfId="7" dataCellStyle="Valuta"/>
    <tableColumn id="6" xr3:uid="{EC08DB11-97CF-4C97-ADEF-B0C13A86978C}" name="Looptijd**" dataDxfId="6"/>
    <tableColumn id="7" xr3:uid="{45EB89FC-0818-4ACC-A93A-89ABAB3237EF}" name="Totale kosten***" dataDxfId="5"/>
    <tableColumn id="8" xr3:uid="{282BDBCE-B21B-47CF-A303-A130EF130712}" name="Kinderen std. meeverzekerd" dataDxfId="4"/>
    <tableColumn id="9" xr3:uid="{76AF5693-3E2E-49E9-9704-382FD1BAEEB5}" name="Waardevast****" dataDxfId="3"/>
    <tableColumn id="10" xr3:uid="{31080AB3-4684-45F9-A9BE-66885E134E18}" name="Keuzevrijheid" dataDxfId="2"/>
    <tableColumn id="11" xr3:uid="{588E4DA6-C167-48C1-B1A3-B33FDF2269E0}" name="Looptijden mogelijk" dataDxfId="1"/>
    <tableColumn id="12" xr3:uid="{109C9DBE-4A8B-4708-81BA-1DFFCCED4D50}" name="Extra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B0393-D84A-47DE-A15B-8F0A23E23931}">
  <dimension ref="A1:M44"/>
  <sheetViews>
    <sheetView tabSelected="1" zoomScale="85" zoomScaleNormal="85" workbookViewId="0">
      <selection activeCell="H41" sqref="H41"/>
    </sheetView>
  </sheetViews>
  <sheetFormatPr defaultRowHeight="15" x14ac:dyDescent="0.25"/>
  <cols>
    <col min="1" max="1" width="33.140625" customWidth="1"/>
    <col min="2" max="2" width="27.85546875" customWidth="1"/>
    <col min="3" max="3" width="23.5703125" customWidth="1"/>
    <col min="4" max="4" width="22.140625" customWidth="1"/>
    <col min="5" max="5" width="23.42578125" customWidth="1"/>
    <col min="6" max="6" width="13.28515625" customWidth="1"/>
    <col min="7" max="7" width="22.5703125" customWidth="1"/>
    <col min="8" max="8" width="30.28515625" customWidth="1"/>
    <col min="9" max="9" width="35.140625" customWidth="1"/>
    <col min="10" max="10" width="21.140625" customWidth="1"/>
    <col min="11" max="11" width="57.28515625" customWidth="1"/>
    <col min="12" max="12" width="57.42578125" customWidth="1"/>
  </cols>
  <sheetData>
    <row r="1" spans="1:13" ht="18" x14ac:dyDescent="0.25">
      <c r="A1" s="3" t="s">
        <v>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5">
      <c r="A2" s="5" t="s">
        <v>0</v>
      </c>
      <c r="B2" s="5" t="s">
        <v>19</v>
      </c>
      <c r="C2" s="5" t="s">
        <v>27</v>
      </c>
      <c r="D2" s="5" t="s">
        <v>1</v>
      </c>
      <c r="E2" s="5" t="s">
        <v>44</v>
      </c>
      <c r="F2" s="5" t="s">
        <v>68</v>
      </c>
      <c r="G2" s="5" t="s">
        <v>69</v>
      </c>
      <c r="H2" s="5" t="s">
        <v>10</v>
      </c>
      <c r="I2" s="5" t="s">
        <v>67</v>
      </c>
      <c r="J2" s="5" t="s">
        <v>32</v>
      </c>
      <c r="K2" s="5" t="s">
        <v>2</v>
      </c>
      <c r="L2" s="5" t="s">
        <v>59</v>
      </c>
    </row>
    <row r="3" spans="1:13" x14ac:dyDescent="0.25">
      <c r="A3" s="5" t="s">
        <v>70</v>
      </c>
      <c r="B3" s="5" t="s">
        <v>26</v>
      </c>
      <c r="C3" s="6">
        <v>8000</v>
      </c>
      <c r="D3" s="6">
        <v>14.61</v>
      </c>
      <c r="E3" s="6">
        <v>38</v>
      </c>
      <c r="F3" s="5" t="s">
        <v>14</v>
      </c>
      <c r="G3" s="7">
        <f>(Tabel1[[#This Row],[Premie per maand]]*30*12)+Tabel1[[#This Row],[Eenmalige kosten*]]</f>
        <v>5297.5999999999995</v>
      </c>
      <c r="H3" s="5" t="s">
        <v>31</v>
      </c>
      <c r="I3" s="5" t="s">
        <v>8</v>
      </c>
      <c r="J3" s="5" t="s">
        <v>33</v>
      </c>
      <c r="K3" s="5" t="s">
        <v>12</v>
      </c>
      <c r="L3" s="5" t="s">
        <v>76</v>
      </c>
    </row>
    <row r="4" spans="1:13" x14ac:dyDescent="0.25">
      <c r="A4" s="5" t="s">
        <v>53</v>
      </c>
      <c r="B4" s="5" t="s">
        <v>54</v>
      </c>
      <c r="C4" s="6">
        <v>8000</v>
      </c>
      <c r="D4" s="6">
        <v>15.19</v>
      </c>
      <c r="E4" s="6">
        <v>0</v>
      </c>
      <c r="F4" s="5" t="s">
        <v>14</v>
      </c>
      <c r="G4" s="7">
        <f>(D4*30*12)+E4</f>
        <v>5468.4</v>
      </c>
      <c r="H4" s="5" t="s">
        <v>31</v>
      </c>
      <c r="I4" s="5" t="s">
        <v>8</v>
      </c>
      <c r="J4" s="5" t="s">
        <v>33</v>
      </c>
      <c r="K4" s="5" t="s">
        <v>55</v>
      </c>
      <c r="L4" s="5"/>
    </row>
    <row r="5" spans="1:13" x14ac:dyDescent="0.25">
      <c r="A5" s="5" t="s">
        <v>3</v>
      </c>
      <c r="B5" s="5" t="s">
        <v>4</v>
      </c>
      <c r="C5" s="6">
        <v>8000</v>
      </c>
      <c r="D5" s="6">
        <v>14.21</v>
      </c>
      <c r="E5" s="6">
        <v>3.5</v>
      </c>
      <c r="F5" s="5" t="s">
        <v>7</v>
      </c>
      <c r="G5" s="7">
        <f>(D5*34.5*12)+E5</f>
        <v>5886.4400000000005</v>
      </c>
      <c r="H5" s="5" t="s">
        <v>9</v>
      </c>
      <c r="I5" s="5" t="s">
        <v>8</v>
      </c>
      <c r="J5" s="5" t="s">
        <v>33</v>
      </c>
      <c r="K5" s="5" t="s">
        <v>25</v>
      </c>
      <c r="L5" s="5" t="s">
        <v>43</v>
      </c>
    </row>
    <row r="6" spans="1:13" x14ac:dyDescent="0.25">
      <c r="A6" s="5" t="s">
        <v>53</v>
      </c>
      <c r="B6" s="5" t="s">
        <v>54</v>
      </c>
      <c r="C6" s="6">
        <v>8000</v>
      </c>
      <c r="D6" s="6">
        <v>10.19</v>
      </c>
      <c r="E6" s="6">
        <v>0</v>
      </c>
      <c r="F6" s="5" t="s">
        <v>11</v>
      </c>
      <c r="G6" s="7">
        <f>(D6*50*12)+E6</f>
        <v>6114</v>
      </c>
      <c r="H6" s="5" t="s">
        <v>31</v>
      </c>
      <c r="I6" s="5" t="s">
        <v>8</v>
      </c>
      <c r="J6" s="5" t="s">
        <v>33</v>
      </c>
      <c r="K6" s="5" t="s">
        <v>55</v>
      </c>
      <c r="L6" s="5"/>
    </row>
    <row r="7" spans="1:13" x14ac:dyDescent="0.25">
      <c r="A7" s="5" t="s">
        <v>70</v>
      </c>
      <c r="B7" s="5" t="s">
        <v>26</v>
      </c>
      <c r="C7" s="6">
        <v>8000</v>
      </c>
      <c r="D7" s="6">
        <v>10.14</v>
      </c>
      <c r="E7" s="6">
        <v>38</v>
      </c>
      <c r="F7" s="5" t="s">
        <v>71</v>
      </c>
      <c r="G7" s="7">
        <f>(Tabel1[[#This Row],[Premie per maand]]*50*12)+Tabel1[[#This Row],[Eenmalige kosten*]]</f>
        <v>6122</v>
      </c>
      <c r="H7" s="5" t="s">
        <v>31</v>
      </c>
      <c r="I7" s="5" t="s">
        <v>8</v>
      </c>
      <c r="J7" s="5" t="s">
        <v>33</v>
      </c>
      <c r="K7" s="5" t="s">
        <v>12</v>
      </c>
      <c r="L7" s="5" t="s">
        <v>76</v>
      </c>
    </row>
    <row r="8" spans="1:13" x14ac:dyDescent="0.25">
      <c r="A8" s="5" t="s">
        <v>13</v>
      </c>
      <c r="B8" s="5" t="s">
        <v>20</v>
      </c>
      <c r="C8" s="6">
        <v>8000</v>
      </c>
      <c r="D8" s="6">
        <v>17.489999999999998</v>
      </c>
      <c r="E8" s="6">
        <v>0</v>
      </c>
      <c r="F8" s="5" t="s">
        <v>14</v>
      </c>
      <c r="G8" s="14">
        <f>Tabel1[[#This Row],[Premie per maand]]*30*12</f>
        <v>6296.4</v>
      </c>
      <c r="H8" s="5" t="s">
        <v>31</v>
      </c>
      <c r="I8" s="5" t="s">
        <v>16</v>
      </c>
      <c r="J8" s="5" t="s">
        <v>33</v>
      </c>
      <c r="K8" s="5" t="s">
        <v>12</v>
      </c>
      <c r="L8" s="5" t="s">
        <v>52</v>
      </c>
    </row>
    <row r="9" spans="1:13" x14ac:dyDescent="0.25">
      <c r="A9" s="5" t="s">
        <v>3</v>
      </c>
      <c r="B9" s="5" t="s">
        <v>4</v>
      </c>
      <c r="C9" s="6">
        <v>8000</v>
      </c>
      <c r="D9" s="6">
        <v>11.06</v>
      </c>
      <c r="E9" s="6">
        <v>3.5</v>
      </c>
      <c r="F9" s="5" t="s">
        <v>24</v>
      </c>
      <c r="G9" s="7">
        <f>(D9*50*12)+E9</f>
        <v>6639.5</v>
      </c>
      <c r="H9" s="5" t="s">
        <v>9</v>
      </c>
      <c r="I9" s="5" t="s">
        <v>8</v>
      </c>
      <c r="J9" s="5" t="s">
        <v>33</v>
      </c>
      <c r="K9" s="5" t="s">
        <v>25</v>
      </c>
      <c r="L9" s="5" t="s">
        <v>43</v>
      </c>
    </row>
    <row r="10" spans="1:13" x14ac:dyDescent="0.25">
      <c r="A10" s="5" t="s">
        <v>13</v>
      </c>
      <c r="B10" s="5" t="s">
        <v>20</v>
      </c>
      <c r="C10" s="6">
        <v>8000</v>
      </c>
      <c r="D10" s="6">
        <v>12.38</v>
      </c>
      <c r="E10" s="6">
        <v>0</v>
      </c>
      <c r="F10" s="5" t="s">
        <v>15</v>
      </c>
      <c r="G10" s="14">
        <f>Tabel1[[#This Row],[Premie per maand]]*50*12</f>
        <v>7428</v>
      </c>
      <c r="H10" s="5" t="s">
        <v>31</v>
      </c>
      <c r="I10" s="5" t="s">
        <v>16</v>
      </c>
      <c r="J10" s="5" t="s">
        <v>33</v>
      </c>
      <c r="K10" s="5" t="s">
        <v>12</v>
      </c>
      <c r="L10" s="5" t="s">
        <v>52</v>
      </c>
    </row>
    <row r="11" spans="1:13" x14ac:dyDescent="0.25">
      <c r="A11" s="5"/>
      <c r="B11" s="5"/>
      <c r="C11" s="6"/>
      <c r="D11" s="6"/>
      <c r="E11" s="5"/>
      <c r="F11" s="5"/>
      <c r="G11" s="8"/>
      <c r="H11" s="5"/>
      <c r="I11" s="5"/>
      <c r="J11" s="5"/>
      <c r="K11" s="5"/>
      <c r="L11" s="5"/>
    </row>
    <row r="12" spans="1:13" ht="18" x14ac:dyDescent="0.25">
      <c r="A12" s="3" t="s">
        <v>46</v>
      </c>
      <c r="B12" s="5"/>
      <c r="C12" s="5"/>
      <c r="D12" s="5"/>
      <c r="E12" s="5"/>
      <c r="F12" s="5"/>
      <c r="G12" s="8"/>
      <c r="H12" s="5"/>
      <c r="I12" s="5"/>
      <c r="J12" s="5"/>
      <c r="K12" s="5"/>
      <c r="L12" s="5"/>
    </row>
    <row r="13" spans="1:13" x14ac:dyDescent="0.25">
      <c r="A13" s="5" t="s">
        <v>0</v>
      </c>
      <c r="B13" s="5" t="s">
        <v>19</v>
      </c>
      <c r="C13" s="5" t="s">
        <v>58</v>
      </c>
      <c r="D13" s="5" t="s">
        <v>1</v>
      </c>
      <c r="E13" s="5" t="s">
        <v>44</v>
      </c>
      <c r="F13" s="5" t="s">
        <v>6</v>
      </c>
      <c r="G13" s="8" t="s">
        <v>57</v>
      </c>
      <c r="H13" s="5" t="s">
        <v>10</v>
      </c>
      <c r="I13" s="5" t="s">
        <v>45</v>
      </c>
      <c r="J13" s="5" t="s">
        <v>32</v>
      </c>
      <c r="K13" s="5" t="s">
        <v>2</v>
      </c>
      <c r="L13" s="5" t="s">
        <v>59</v>
      </c>
    </row>
    <row r="14" spans="1:13" x14ac:dyDescent="0.25">
      <c r="A14" s="5" t="s">
        <v>18</v>
      </c>
      <c r="B14" s="9" t="s">
        <v>17</v>
      </c>
      <c r="C14" s="6">
        <v>8000</v>
      </c>
      <c r="D14" s="6">
        <v>13.46</v>
      </c>
      <c r="E14" s="6">
        <v>1</v>
      </c>
      <c r="F14" s="5" t="s">
        <v>7</v>
      </c>
      <c r="G14" s="8">
        <f>(D14*34.5*12)+E14</f>
        <v>5573.4400000000005</v>
      </c>
      <c r="H14" s="5" t="s">
        <v>31</v>
      </c>
      <c r="I14" s="5" t="s">
        <v>8</v>
      </c>
      <c r="J14" s="5" t="s">
        <v>34</v>
      </c>
      <c r="K14" s="5" t="s">
        <v>50</v>
      </c>
      <c r="L14" s="5"/>
    </row>
    <row r="15" spans="1:13" x14ac:dyDescent="0.25">
      <c r="A15" s="5" t="s">
        <v>40</v>
      </c>
      <c r="B15" s="5" t="s">
        <v>41</v>
      </c>
      <c r="C15" s="6">
        <v>8000</v>
      </c>
      <c r="D15" s="6">
        <v>16.079999999999998</v>
      </c>
      <c r="E15" s="6">
        <v>16</v>
      </c>
      <c r="F15" s="5" t="s">
        <v>7</v>
      </c>
      <c r="G15" s="8">
        <f>(D15*34.5*12)+E15</f>
        <v>6673.12</v>
      </c>
      <c r="H15" s="5" t="s">
        <v>31</v>
      </c>
      <c r="I15" s="5" t="s">
        <v>9</v>
      </c>
      <c r="J15" s="5" t="s">
        <v>34</v>
      </c>
      <c r="K15" s="5" t="s">
        <v>42</v>
      </c>
      <c r="L15" s="5"/>
    </row>
    <row r="16" spans="1:13" x14ac:dyDescent="0.25">
      <c r="A16" s="5" t="s">
        <v>18</v>
      </c>
      <c r="B16" s="9" t="s">
        <v>17</v>
      </c>
      <c r="C16" s="6">
        <v>8000</v>
      </c>
      <c r="D16" s="6">
        <v>11.15</v>
      </c>
      <c r="E16" s="6">
        <v>1</v>
      </c>
      <c r="F16" s="5" t="s">
        <v>24</v>
      </c>
      <c r="G16" s="8">
        <f>(D16*50*12)+E16</f>
        <v>6691</v>
      </c>
      <c r="H16" s="5" t="s">
        <v>31</v>
      </c>
      <c r="I16" s="5" t="s">
        <v>8</v>
      </c>
      <c r="J16" s="5" t="s">
        <v>34</v>
      </c>
      <c r="K16" s="5" t="s">
        <v>50</v>
      </c>
      <c r="L16" s="5"/>
      <c r="M16" s="1"/>
    </row>
    <row r="17" spans="1:12" x14ac:dyDescent="0.25">
      <c r="A17" s="5" t="s">
        <v>23</v>
      </c>
      <c r="B17" s="5" t="s">
        <v>26</v>
      </c>
      <c r="C17" s="6">
        <v>8000</v>
      </c>
      <c r="D17" s="6">
        <f>200.56/12</f>
        <v>16.713333333333335</v>
      </c>
      <c r="E17" s="6">
        <v>25</v>
      </c>
      <c r="F17" s="5" t="s">
        <v>7</v>
      </c>
      <c r="G17" s="8">
        <f>(D17*34.5*12)+E17</f>
        <v>6944.32</v>
      </c>
      <c r="H17" s="5" t="s">
        <v>31</v>
      </c>
      <c r="I17" s="5" t="s">
        <v>16</v>
      </c>
      <c r="J17" s="5" t="s">
        <v>34</v>
      </c>
      <c r="K17" s="5" t="s">
        <v>51</v>
      </c>
      <c r="L17" s="5"/>
    </row>
    <row r="18" spans="1:12" x14ac:dyDescent="0.25">
      <c r="A18" s="5" t="s">
        <v>21</v>
      </c>
      <c r="B18" s="5" t="s">
        <v>22</v>
      </c>
      <c r="C18" s="6">
        <v>8250</v>
      </c>
      <c r="D18" s="6">
        <v>11.6</v>
      </c>
      <c r="E18" s="6">
        <v>35</v>
      </c>
      <c r="F18" s="5" t="s">
        <v>24</v>
      </c>
      <c r="G18" s="8">
        <f>(D18*50*12)+E18</f>
        <v>6995</v>
      </c>
      <c r="H18" s="5" t="s">
        <v>77</v>
      </c>
      <c r="I18" s="5" t="s">
        <v>9</v>
      </c>
      <c r="J18" s="5" t="s">
        <v>34</v>
      </c>
      <c r="K18" s="5" t="s">
        <v>24</v>
      </c>
      <c r="L18" s="5"/>
    </row>
    <row r="19" spans="1:12" x14ac:dyDescent="0.25">
      <c r="A19" s="5" t="s">
        <v>40</v>
      </c>
      <c r="B19" s="5" t="s">
        <v>41</v>
      </c>
      <c r="C19" s="6">
        <v>8000</v>
      </c>
      <c r="D19" s="6">
        <v>13.2</v>
      </c>
      <c r="E19" s="6">
        <v>16</v>
      </c>
      <c r="F19" s="5" t="s">
        <v>24</v>
      </c>
      <c r="G19" s="8">
        <f>(D19*50*12)+E19</f>
        <v>7936</v>
      </c>
      <c r="H19" s="5" t="s">
        <v>31</v>
      </c>
      <c r="I19" s="5" t="s">
        <v>9</v>
      </c>
      <c r="J19" s="5" t="s">
        <v>34</v>
      </c>
      <c r="K19" s="5" t="s">
        <v>42</v>
      </c>
      <c r="L19" s="5"/>
    </row>
    <row r="20" spans="1:12" x14ac:dyDescent="0.25">
      <c r="A20" s="5" t="s">
        <v>23</v>
      </c>
      <c r="B20" s="5" t="s">
        <v>26</v>
      </c>
      <c r="C20" s="6">
        <v>8000</v>
      </c>
      <c r="D20" s="6">
        <f>165.28/12</f>
        <v>13.773333333333333</v>
      </c>
      <c r="E20" s="6">
        <v>25</v>
      </c>
      <c r="F20" s="5" t="s">
        <v>24</v>
      </c>
      <c r="G20" s="8">
        <f>(D20*50*12)+E20</f>
        <v>8289</v>
      </c>
      <c r="H20" s="5" t="s">
        <v>31</v>
      </c>
      <c r="I20" s="5" t="s">
        <v>16</v>
      </c>
      <c r="J20" s="5" t="s">
        <v>34</v>
      </c>
      <c r="K20" s="5" t="s">
        <v>51</v>
      </c>
      <c r="L20" s="5"/>
    </row>
    <row r="21" spans="1:12" x14ac:dyDescent="0.25">
      <c r="A21" s="5"/>
      <c r="B21" s="5"/>
      <c r="C21" s="5"/>
      <c r="D21" s="5"/>
      <c r="E21" s="5"/>
      <c r="F21" s="5"/>
      <c r="G21" s="8"/>
      <c r="H21" s="5"/>
      <c r="I21" s="5"/>
      <c r="J21" s="5"/>
      <c r="K21" s="5"/>
      <c r="L21" s="5"/>
    </row>
    <row r="22" spans="1:12" x14ac:dyDescent="0.25">
      <c r="A22" s="5"/>
      <c r="B22" s="5"/>
      <c r="C22" s="5"/>
      <c r="D22" s="5"/>
      <c r="E22" s="5"/>
      <c r="F22" s="5"/>
      <c r="G22" s="8"/>
      <c r="H22" s="5"/>
      <c r="I22" s="5"/>
      <c r="J22" s="5"/>
      <c r="K22" s="5"/>
      <c r="L22" s="5"/>
    </row>
    <row r="23" spans="1:12" ht="18" x14ac:dyDescent="0.25">
      <c r="A23" s="3" t="s">
        <v>47</v>
      </c>
      <c r="B23" s="5"/>
      <c r="C23" s="6"/>
      <c r="D23" s="6"/>
      <c r="E23" s="5"/>
      <c r="F23" s="5"/>
      <c r="G23" s="8"/>
      <c r="H23" s="5"/>
      <c r="I23" s="5"/>
      <c r="J23" s="5"/>
      <c r="K23" s="5"/>
      <c r="L23" s="5"/>
    </row>
    <row r="24" spans="1:12" x14ac:dyDescent="0.25">
      <c r="A24" s="5" t="s">
        <v>0</v>
      </c>
      <c r="B24" s="5" t="s">
        <v>19</v>
      </c>
      <c r="C24" s="5" t="s">
        <v>58</v>
      </c>
      <c r="D24" s="5" t="s">
        <v>1</v>
      </c>
      <c r="E24" s="5" t="s">
        <v>44</v>
      </c>
      <c r="F24" s="5" t="s">
        <v>6</v>
      </c>
      <c r="G24" s="8" t="s">
        <v>57</v>
      </c>
      <c r="H24" s="5" t="s">
        <v>10</v>
      </c>
      <c r="I24" s="5" t="s">
        <v>45</v>
      </c>
      <c r="J24" s="5" t="s">
        <v>32</v>
      </c>
      <c r="K24" s="5" t="s">
        <v>2</v>
      </c>
      <c r="L24" s="5" t="s">
        <v>59</v>
      </c>
    </row>
    <row r="25" spans="1:12" x14ac:dyDescent="0.25">
      <c r="A25" s="5" t="s">
        <v>3</v>
      </c>
      <c r="B25" s="5" t="s">
        <v>28</v>
      </c>
      <c r="C25" s="6">
        <v>8000</v>
      </c>
      <c r="D25" s="6">
        <v>10.41</v>
      </c>
      <c r="E25" s="6">
        <v>3.5</v>
      </c>
      <c r="F25" s="5" t="s">
        <v>7</v>
      </c>
      <c r="G25" s="8">
        <f>(D25*34.5*12)+E25</f>
        <v>4313.24</v>
      </c>
      <c r="H25" s="5" t="s">
        <v>9</v>
      </c>
      <c r="I25" s="5" t="s">
        <v>8</v>
      </c>
      <c r="J25" s="5" t="s">
        <v>35</v>
      </c>
      <c r="K25" s="5" t="s">
        <v>25</v>
      </c>
      <c r="L25" s="5" t="s">
        <v>60</v>
      </c>
    </row>
    <row r="26" spans="1:12" x14ac:dyDescent="0.25">
      <c r="A26" s="5" t="s">
        <v>3</v>
      </c>
      <c r="B26" s="5" t="s">
        <v>28</v>
      </c>
      <c r="C26" s="6">
        <v>8000</v>
      </c>
      <c r="D26" s="6">
        <v>8.1</v>
      </c>
      <c r="E26" s="6">
        <v>3.5</v>
      </c>
      <c r="F26" s="5" t="s">
        <v>24</v>
      </c>
      <c r="G26" s="8">
        <f>(D26*50*12)+E26</f>
        <v>4863.5</v>
      </c>
      <c r="H26" s="5" t="s">
        <v>9</v>
      </c>
      <c r="I26" s="5" t="s">
        <v>8</v>
      </c>
      <c r="J26" s="5" t="s">
        <v>35</v>
      </c>
      <c r="K26" s="5" t="s">
        <v>25</v>
      </c>
      <c r="L26" s="5" t="s">
        <v>60</v>
      </c>
    </row>
    <row r="27" spans="1:12" x14ac:dyDescent="0.25">
      <c r="A27" s="5" t="s">
        <v>38</v>
      </c>
      <c r="B27" s="5" t="s">
        <v>37</v>
      </c>
      <c r="C27" s="6">
        <v>7827</v>
      </c>
      <c r="D27" s="6">
        <v>10.46</v>
      </c>
      <c r="E27" s="6"/>
      <c r="F27" s="5" t="s">
        <v>11</v>
      </c>
      <c r="G27" s="8">
        <f>(D27*50*12)+E27</f>
        <v>6276</v>
      </c>
      <c r="H27" s="5" t="s">
        <v>31</v>
      </c>
      <c r="I27" s="5" t="s">
        <v>8</v>
      </c>
      <c r="J27" s="5" t="s">
        <v>73</v>
      </c>
      <c r="K27" s="5" t="s">
        <v>11</v>
      </c>
      <c r="L27" s="5" t="s">
        <v>74</v>
      </c>
    </row>
    <row r="28" spans="1:12" x14ac:dyDescent="0.25">
      <c r="A28" s="5" t="s">
        <v>30</v>
      </c>
      <c r="B28" s="5" t="s">
        <v>26</v>
      </c>
      <c r="C28" s="6">
        <v>8000</v>
      </c>
      <c r="D28" s="6">
        <v>10.48</v>
      </c>
      <c r="E28" s="6">
        <v>0</v>
      </c>
      <c r="F28" s="5" t="s">
        <v>24</v>
      </c>
      <c r="G28" s="8">
        <f>(D28*50*12)+E28</f>
        <v>6288</v>
      </c>
      <c r="H28" s="5" t="s">
        <v>31</v>
      </c>
      <c r="I28" s="5" t="s">
        <v>8</v>
      </c>
      <c r="J28" s="5" t="s">
        <v>36</v>
      </c>
      <c r="K28" s="5" t="s">
        <v>24</v>
      </c>
      <c r="L28" s="5" t="s">
        <v>29</v>
      </c>
    </row>
    <row r="29" spans="1:12" x14ac:dyDescent="0.25">
      <c r="A29" s="5"/>
      <c r="B29" s="5"/>
      <c r="C29" s="6"/>
      <c r="D29" s="6"/>
      <c r="E29" s="6"/>
      <c r="F29" s="5"/>
      <c r="G29" s="8"/>
      <c r="H29" s="5"/>
      <c r="I29" s="5"/>
      <c r="J29" s="5"/>
      <c r="K29" s="5"/>
      <c r="L29" s="5"/>
    </row>
    <row r="30" spans="1:12" ht="18" x14ac:dyDescent="0.25">
      <c r="A30" s="3" t="s">
        <v>56</v>
      </c>
      <c r="B30" s="5"/>
      <c r="C30" s="6"/>
      <c r="D30" s="6"/>
      <c r="E30" s="6"/>
      <c r="F30" s="5"/>
      <c r="G30" s="8"/>
      <c r="H30" s="5"/>
      <c r="I30" s="5"/>
      <c r="J30" s="5"/>
      <c r="K30" s="5"/>
      <c r="L30" s="5"/>
    </row>
    <row r="31" spans="1:12" x14ac:dyDescent="0.25">
      <c r="A31" s="5" t="s">
        <v>0</v>
      </c>
      <c r="B31" s="5" t="s">
        <v>19</v>
      </c>
      <c r="C31" s="5" t="s">
        <v>58</v>
      </c>
      <c r="D31" s="5" t="s">
        <v>1</v>
      </c>
      <c r="E31" s="5" t="s">
        <v>44</v>
      </c>
      <c r="F31" s="5" t="s">
        <v>6</v>
      </c>
      <c r="G31" s="8" t="s">
        <v>57</v>
      </c>
      <c r="H31" s="5" t="s">
        <v>10</v>
      </c>
      <c r="I31" s="5" t="s">
        <v>45</v>
      </c>
      <c r="J31" s="5" t="s">
        <v>32</v>
      </c>
      <c r="K31" s="5" t="s">
        <v>2</v>
      </c>
      <c r="L31" s="5" t="s">
        <v>59</v>
      </c>
    </row>
    <row r="32" spans="1:12" x14ac:dyDescent="0.25">
      <c r="A32" s="5" t="s">
        <v>38</v>
      </c>
      <c r="B32" s="5" t="s">
        <v>39</v>
      </c>
      <c r="C32" s="6">
        <v>7779</v>
      </c>
      <c r="D32" s="6">
        <v>10.4</v>
      </c>
      <c r="E32" s="6"/>
      <c r="F32" s="5" t="s">
        <v>11</v>
      </c>
      <c r="G32" s="8">
        <f t="shared" ref="G32" si="0">(D32*50*12)+E32</f>
        <v>6240</v>
      </c>
      <c r="H32" s="5" t="s">
        <v>31</v>
      </c>
      <c r="I32" s="5" t="s">
        <v>8</v>
      </c>
      <c r="J32" s="5" t="s">
        <v>48</v>
      </c>
      <c r="K32" s="5" t="s">
        <v>11</v>
      </c>
      <c r="L32" s="5" t="s">
        <v>75</v>
      </c>
    </row>
    <row r="35" spans="1:9" x14ac:dyDescent="0.25">
      <c r="A35" s="11" t="s">
        <v>61</v>
      </c>
      <c r="B35" s="12"/>
      <c r="C35" s="12"/>
      <c r="D35" s="12"/>
      <c r="E35" s="12"/>
      <c r="F35" s="12"/>
      <c r="G35" s="12"/>
      <c r="H35" s="12"/>
      <c r="I35" s="12"/>
    </row>
    <row r="36" spans="1:9" x14ac:dyDescent="0.25">
      <c r="A36" s="13" t="s">
        <v>64</v>
      </c>
      <c r="B36" s="12"/>
      <c r="C36" s="12"/>
      <c r="D36" s="12"/>
      <c r="E36" s="12"/>
      <c r="F36" s="12"/>
      <c r="G36" s="12"/>
      <c r="H36" s="12"/>
      <c r="I36" s="12"/>
    </row>
    <row r="37" spans="1:9" x14ac:dyDescent="0.25">
      <c r="A37" s="13" t="s">
        <v>63</v>
      </c>
      <c r="B37" s="12"/>
      <c r="C37" s="12"/>
      <c r="D37" s="12"/>
      <c r="E37" s="12"/>
      <c r="F37" s="12"/>
      <c r="G37" s="12"/>
      <c r="H37" s="12"/>
      <c r="I37" s="12"/>
    </row>
    <row r="38" spans="1:9" x14ac:dyDescent="0.25">
      <c r="A38" s="5" t="s">
        <v>62</v>
      </c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5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4" t="s">
        <v>66</v>
      </c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0" t="s">
        <v>49</v>
      </c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10" t="s">
        <v>78</v>
      </c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10" t="s">
        <v>72</v>
      </c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10" t="s">
        <v>65</v>
      </c>
      <c r="B44" s="2"/>
      <c r="C44" s="2"/>
      <c r="D44" s="2"/>
      <c r="E44" s="2"/>
      <c r="F44" s="2"/>
      <c r="G44" s="2"/>
      <c r="H44" s="2"/>
      <c r="I44" s="2"/>
    </row>
  </sheetData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Alle resultaten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 Kuijper</dc:creator>
  <cp:lastModifiedBy>Koen Kuijper</cp:lastModifiedBy>
  <dcterms:created xsi:type="dcterms:W3CDTF">2020-07-17T08:09:05Z</dcterms:created>
  <dcterms:modified xsi:type="dcterms:W3CDTF">2021-07-12T11:52:03Z</dcterms:modified>
</cp:coreProperties>
</file>